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4" yWindow="26" windowWidth="12206" windowHeight="4303" activeTab="3"/>
  </bookViews>
  <sheets>
    <sheet name="บทนำ" sheetId="2" r:id="rId1"/>
    <sheet name="5.1" sheetId="1" r:id="rId2"/>
    <sheet name="5.2" sheetId="4" r:id="rId3"/>
    <sheet name="5.3" sheetId="5" r:id="rId4"/>
    <sheet name="5.4" sheetId="6" r:id="rId5"/>
  </sheets>
  <calcPr calcId="144525"/>
</workbook>
</file>

<file path=xl/calcChain.xml><?xml version="1.0" encoding="utf-8"?>
<calcChain xmlns="http://schemas.openxmlformats.org/spreadsheetml/2006/main">
  <c r="G17" i="5" l="1"/>
  <c r="B9" i="1"/>
  <c r="G16" i="5"/>
  <c r="B9" i="6" l="1"/>
  <c r="B13" i="6" l="1"/>
  <c r="B17" i="6" s="1"/>
  <c r="B13" i="5"/>
  <c r="D7" i="5"/>
  <c r="D8" i="5"/>
  <c r="D9" i="5"/>
  <c r="D10" i="5"/>
  <c r="D11" i="5"/>
  <c r="D12" i="5"/>
  <c r="D6" i="5"/>
  <c r="B11" i="4"/>
  <c r="B15" i="4" s="1"/>
  <c r="B19" i="4" s="1"/>
  <c r="B13" i="1"/>
  <c r="B17" i="1" s="1"/>
  <c r="D13" i="5" l="1"/>
  <c r="G12" i="5" s="1"/>
  <c r="G13" i="5"/>
  <c r="G21" i="5" l="1"/>
  <c r="G25" i="5" s="1"/>
</calcChain>
</file>

<file path=xl/sharedStrings.xml><?xml version="1.0" encoding="utf-8"?>
<sst xmlns="http://schemas.openxmlformats.org/spreadsheetml/2006/main" count="161" uniqueCount="86">
  <si>
    <t>5.1 กรณีที่เสียงจากแหล่งกำเนิดเกิดขึ้นอย่างต่อเนื่องตั้งแต่ 1 ชั่วโมงขึ้นไป</t>
  </si>
  <si>
    <r>
      <t>(2) ระดับเสียงขณะไม่มีการรบกวน ( L</t>
    </r>
    <r>
      <rPr>
        <vertAlign val="subscript"/>
        <sz val="14"/>
        <color theme="1"/>
        <rFont val="TH SarabunPSK"/>
        <family val="2"/>
      </rPr>
      <t>Aeq,R</t>
    </r>
    <r>
      <rPr>
        <sz val="14"/>
        <color theme="1"/>
        <rFont val="TH SarabunPSK"/>
        <family val="2"/>
      </rPr>
      <t xml:space="preserve"> )</t>
    </r>
  </si>
  <si>
    <r>
      <t>(1) ระดับเสียงขณะเกิดเสียงของแหล่งกำเนิด ( L</t>
    </r>
    <r>
      <rPr>
        <vertAlign val="subscript"/>
        <sz val="14"/>
        <color theme="1"/>
        <rFont val="TH SarabunPSK"/>
        <family val="2"/>
      </rPr>
      <t>Aeq,Ts</t>
    </r>
    <r>
      <rPr>
        <sz val="14"/>
        <color theme="1"/>
        <rFont val="TH SarabunPSK"/>
        <family val="2"/>
      </rPr>
      <t xml:space="preserve"> )</t>
    </r>
  </si>
  <si>
    <t>5.2 กรณีที่เสียงจากแหล่งกำเนิดเกิดขึ้นอย่างต่อเนื่องแต่ไม่ถึง 1 ชั่วโมง</t>
  </si>
  <si>
    <r>
      <t>(1.1) ระดับเสียงขณะเกิดเสียงของแหล่งกำเนิด ( L</t>
    </r>
    <r>
      <rPr>
        <vertAlign val="subscript"/>
        <sz val="14"/>
        <color theme="1"/>
        <rFont val="TH SarabunPSK"/>
        <family val="2"/>
      </rPr>
      <t>Aeq,Ts</t>
    </r>
    <r>
      <rPr>
        <sz val="14"/>
        <color theme="1"/>
        <rFont val="TH SarabunPSK"/>
        <family val="2"/>
      </rPr>
      <t xml:space="preserve"> )</t>
    </r>
  </si>
  <si>
    <t xml:space="preserve">Ts = </t>
  </si>
  <si>
    <t>5.3 กรณีที่เสียงจากแหล่งกำเนิดเกิดขึ้นไม่ต่อเนื่องและเกิดขึ้นมากกว่า 1 ช่วงเวลา โดยแต่ละช่วงเกิดไม่ถึง 1 ชั่วโมง</t>
  </si>
  <si>
    <t xml:space="preserve">     ถ้ามี </t>
  </si>
  <si>
    <t xml:space="preserve">1. ใส่ข้อมูลระดับเสียงเฉลี่ย 1 ชม.  ในเซล </t>
  </si>
  <si>
    <t>B5</t>
  </si>
  <si>
    <t>2. ใส่ข้อมูลระดับเสียงเฉลี่ย 5 นาที หรือมากกว่า 5 นาที  ในเซล</t>
  </si>
  <si>
    <t xml:space="preserve"> B7</t>
  </si>
  <si>
    <t xml:space="preserve">3. ใส่ " 5 " หรือ " 0 " ในเซล </t>
  </si>
  <si>
    <t xml:space="preserve">ถ้า " มี " หรือ " ไม่มี " เสียงกระแทก เสียงแหลมดัง เสียงที่ก่อให้เกิดความสั่นสะเทือนร่วมด้วย </t>
  </si>
  <si>
    <t>4. ใส่ข้อมูลระดับเสียงเปอร์เซนไทล์ที่ 90 5 นาที หรือมากกว่า 5 นาที  ในเซล</t>
  </si>
  <si>
    <t>เป็นค่าจากสมการ</t>
  </si>
  <si>
    <t xml:space="preserve">   ผลคำนวณระดับเสียงในเซล</t>
  </si>
  <si>
    <t>B9</t>
  </si>
  <si>
    <t>เป็นระดับเสียงที่ปรับค่าตามลักษณะเสียงของแหล่งกำเนิด</t>
  </si>
  <si>
    <t>(3) เสียงกระแทก/แหลมดัง เสียงที่ก่อให้เกิดความสั่นสะเทือน 
     ถ้ามี ใส่ " 5 "             ถ้าไม่มี ใส่ " 0 "</t>
  </si>
  <si>
    <r>
      <t xml:space="preserve">    ระดับเสียงขณะมีการรบกวน ( L</t>
    </r>
    <r>
      <rPr>
        <b/>
        <vertAlign val="subscript"/>
        <sz val="14"/>
        <color theme="1"/>
        <rFont val="TH SarabunPSK"/>
        <family val="2"/>
      </rPr>
      <t>Aeq,Tr</t>
    </r>
    <r>
      <rPr>
        <b/>
        <sz val="14"/>
        <color theme="1"/>
        <rFont val="TH SarabunPSK"/>
        <family val="2"/>
      </rPr>
      <t xml:space="preserve"> )</t>
    </r>
  </si>
  <si>
    <t xml:space="preserve">    ระดับเสียงขณะมีการรบกวน ที่ปรับค่าตาม (3)</t>
  </si>
  <si>
    <r>
      <t>(4) ระดับเสียงพื้นฐาน  ( L</t>
    </r>
    <r>
      <rPr>
        <vertAlign val="subscript"/>
        <sz val="14"/>
        <color theme="1"/>
        <rFont val="TH SarabunPSK"/>
        <family val="2"/>
      </rPr>
      <t>A90</t>
    </r>
    <r>
      <rPr>
        <sz val="14"/>
        <color theme="1"/>
        <rFont val="TH SarabunPSK"/>
        <family val="2"/>
      </rPr>
      <t xml:space="preserve"> )</t>
    </r>
  </si>
  <si>
    <t>(5) ระดับการรบกวน</t>
  </si>
  <si>
    <t xml:space="preserve">การคำนวณระดับเสียงขณะมีการรบกวน และระดับการรบกวน </t>
  </si>
  <si>
    <t>หมายเหตุ</t>
  </si>
  <si>
    <t xml:space="preserve"> - ค่าระดับเสียงทุกค่า หน่วย เดซิเบลเอ</t>
  </si>
  <si>
    <t xml:space="preserve">(1.2) ระยะเวลาที่ตรวจวัดเสียงตาม (1.1) </t>
  </si>
  <si>
    <t xml:space="preserve">    ระดับเสียงขณะมีการรบกวน ที่ปรับระดับเสียงตาม (3)</t>
  </si>
  <si>
    <t xml:space="preserve">1.1 ใส่ข้อมูลระดับเสียงเฉลี่ยของแหล่งกำเนิด ที่ตรวจวัดตั้งแต่เริ่มต้นจนสิ้นสุดกิจกรรม ในเซล </t>
  </si>
  <si>
    <t>B11</t>
  </si>
  <si>
    <t>B15</t>
  </si>
  <si>
    <t>ขั้นตอนการใช้งาน/ อธิบาย</t>
  </si>
  <si>
    <t>ซึ่งได้ตัดเสียงสิ่งแวดล้อมอื่นๆ ออกแล้ว</t>
  </si>
  <si>
    <r>
      <t xml:space="preserve">    ระดับเสียงขณะมีการรบกวน ( L</t>
    </r>
    <r>
      <rPr>
        <vertAlign val="subscript"/>
        <sz val="14"/>
        <color theme="1"/>
        <rFont val="TH SarabunPSK"/>
        <family val="2"/>
      </rPr>
      <t>Aeq,Tr</t>
    </r>
    <r>
      <rPr>
        <sz val="14"/>
        <color theme="1"/>
        <rFont val="TH SarabunPSK"/>
        <family val="2"/>
      </rPr>
      <t xml:space="preserve"> ) </t>
    </r>
  </si>
  <si>
    <t xml:space="preserve">5.4 กรณีบริเวณที่ตรวจวัดเป็นพื้นที่ที่ต้องการความเงียบสงบ </t>
  </si>
  <si>
    <t xml:space="preserve">     หรือเสียงของแหล่งกำเนิดเกิดในช่วง 22.00-06.00 น.</t>
  </si>
  <si>
    <t xml:space="preserve">1. ใส่ข้อมูลระดับเสียงเฉลี่ย 5 นาที ในเซล </t>
  </si>
  <si>
    <t>B13</t>
  </si>
  <si>
    <r>
      <t xml:space="preserve">    ระดับเสียงขณะมีการรบกวน ( L</t>
    </r>
    <r>
      <rPr>
        <b/>
        <vertAlign val="subscript"/>
        <sz val="14"/>
        <rFont val="TH SarabunPSK"/>
        <family val="2"/>
      </rPr>
      <t>Aeq,Tr</t>
    </r>
    <r>
      <rPr>
        <b/>
        <sz val="14"/>
        <rFont val="TH SarabunPSK"/>
        <family val="2"/>
      </rPr>
      <t xml:space="preserve"> )</t>
    </r>
  </si>
  <si>
    <t xml:space="preserve">(1.2) ระยะเวลาที่ตรวจวัดเสียงตาม (1.1) ( Ts ) </t>
  </si>
  <si>
    <t xml:space="preserve">    ระดับเสียงขณะมีการรบกวน ที่ปรับระดับเสียงตาม (3) </t>
  </si>
  <si>
    <t>ช่วงที่</t>
  </si>
  <si>
    <t xml:space="preserve">      ใส่ข้อมูลในตาราง ดังนี้</t>
  </si>
  <si>
    <t xml:space="preserve"> ระดับเสียง </t>
  </si>
  <si>
    <t>ระยะเวลา</t>
  </si>
  <si>
    <t>ระยะเวลาที่ตรวจวัด ( Ti )</t>
  </si>
  <si>
    <r>
      <t xml:space="preserve">     เช่น ใน 1 ชม. มีเสียงเกิดขึ้น 2 ช่วง ได้แก่  </t>
    </r>
    <r>
      <rPr>
        <u/>
        <sz val="14"/>
        <color theme="1"/>
        <rFont val="TH SarabunPSK"/>
        <family val="2"/>
      </rPr>
      <t>ช่วงที่ 1</t>
    </r>
    <r>
      <rPr>
        <sz val="14"/>
        <color theme="1"/>
        <rFont val="TH SarabunPSK"/>
        <family val="2"/>
      </rPr>
      <t xml:space="preserve"> เกิดเสียง 17 นาที มีค่าระดับเสียงเฉลี่ย  65.6 dBA  </t>
    </r>
    <r>
      <rPr>
        <u/>
        <sz val="14"/>
        <color theme="1"/>
        <rFont val="TH SarabunPSK"/>
        <family val="2"/>
      </rPr>
      <t>ช่วงที่ 2</t>
    </r>
    <r>
      <rPr>
        <sz val="14"/>
        <color theme="1"/>
        <rFont val="TH SarabunPSK"/>
        <family val="2"/>
      </rPr>
      <t xml:space="preserve"> เกิดเสียง 12 นาที มีค่าระดับเสียงเฉลี่ย  67.0 dBA</t>
    </r>
  </si>
  <si>
    <r>
      <t xml:space="preserve"> ระดับเสียง ( L</t>
    </r>
    <r>
      <rPr>
        <vertAlign val="subscript"/>
        <sz val="14"/>
        <color rgb="FF0000CC"/>
        <rFont val="TH SarabunPSK"/>
        <family val="2"/>
      </rPr>
      <t>Aeq,Ti</t>
    </r>
    <r>
      <rPr>
        <sz val="14"/>
        <color rgb="FF0000CC"/>
        <rFont val="TH SarabunPSK"/>
        <family val="2"/>
      </rPr>
      <t xml:space="preserve"> )</t>
    </r>
  </si>
  <si>
    <t>G12</t>
  </si>
  <si>
    <t xml:space="preserve">1. ใส่ข้อมูลระยะเวลา (หน่วย นาที) และระดับเสียงเฉลี่ยของแหล่งกำเนิด ที่ตรวจวัดในแต่ละช่วง ที่เกิดขึ้นใน 1 ชม. ในตารางคอลัมน์ B และ C </t>
  </si>
  <si>
    <t xml:space="preserve"> G15</t>
  </si>
  <si>
    <t>G17</t>
  </si>
  <si>
    <t xml:space="preserve">ซึ่งได้ตัดเสียงสิ่งแวดล้อมอื่นๆ ออกแล้ว </t>
  </si>
  <si>
    <t>G22</t>
  </si>
  <si>
    <t xml:space="preserve"> - ระดับการรบกวนรายงานเป็นทศนิยม 1 ตำแหน่ง </t>
  </si>
  <si>
    <t>Excel คำนวณเสียงรบกวน 2565</t>
  </si>
  <si>
    <t xml:space="preserve">    1. ประกาศคณะกรรมการสิ่งแวดล้อมแห่งชาติ ฉบับที่ 29 (พ.ศ. 2550) เรื่อง ค่าระดับเสียงรบกวน </t>
  </si>
  <si>
    <t xml:space="preserve">    ไฟล์ Excel ที่ได้จัดทำชึ้นนี้ มีวัตถุประสงค์เพื่อช่วยในการคำนวณและประมวลผลเสียงรบกวนตามวิธีการของกฎหมาย</t>
  </si>
  <si>
    <t>2 ฉบับ คือ</t>
  </si>
  <si>
    <t>แผ่นงาน</t>
  </si>
  <si>
    <t xml:space="preserve">    2. ประกาศคณะกรรมการควบคุมมลพิษ เรื่อง วิธีการตรวจวัดระดับเสียงพื้นฐาน ระดับเสียงขณะไม่มีการรบกวน</t>
  </si>
  <si>
    <t xml:space="preserve">        การตรวจวัดและคานวณระดับเสียงขณะมีการรบกวน การคานวณค่าระดับการรบกวน
และแบบบันทึก</t>
  </si>
  <si>
    <t xml:space="preserve">        การตรวจวัดเสียงรบกวน พ.ศ. 2565</t>
  </si>
  <si>
    <t>ควบคุมมลพิษฯ ดังนี้</t>
  </si>
  <si>
    <t xml:space="preserve">     - ระดับเสียงพื้นฐานและระดับเสียงขณะไม่มีการรบกวน ตรวจวัดตามข้อ 4  </t>
  </si>
  <si>
    <t xml:space="preserve">     - ระดับเสียงขณะมีการรบกวน ตรวจวัดและคำนวณตามข้อ 5  </t>
  </si>
  <si>
    <t xml:space="preserve">     - ระดับการรบกวน คำนวณตามข้อ 6  </t>
  </si>
  <si>
    <t xml:space="preserve">     โดยค่าที่ได้จากการตรวจวัด และนำมาใส่เพื่อคำนวณในแผ่นงาน 5.1  5.2  5.3 และ 5.4  อ้างอิงตามประกาศคณะกรรมการ</t>
  </si>
  <si>
    <t xml:space="preserve">   ทั้งนี้ แผ่นงานทั้ง 4 ประกอบด้วย </t>
  </si>
  <si>
    <t>กรณีที่เสียงจากแหล่งกำเนิดเกิดขึ้นอย่างต่อเนื่องตั้งแต่ 1 ชั่วโมงขึ้นไป</t>
  </si>
  <si>
    <t>กรณีบริเวณที่ตรวจวัดเป็นพื้นที่ที่ต้องการความเงียบสงบ หรือเสียงของแหล่งกำเนิดเกิดในช่วง 22.00-06.00 น.</t>
  </si>
  <si>
    <t>กรณีที่เสียงจากแหล่งกำเนิดเกิดขึ้นอย่างต่อเนื่องแต่ไม่ถึง 1 ชั่วโมง</t>
  </si>
  <si>
    <t>กรณีที่เสียงจากแหล่งกำเนิดเกิดขึ้นไม่ต่อเนื่องและเกิดขึ้นมากกว่า 1 ช่วงเวลา โดยแต่ละช่วงเกิดไม่ถึง 1 ชั่วโมง</t>
  </si>
  <si>
    <t xml:space="preserve"> B9</t>
  </si>
  <si>
    <t>B17</t>
  </si>
  <si>
    <t>ซึ่งเป็นค่าระดับเสียงเฉลี่ยของแหล่งกำเนิด จากทุกช่วงที่เกิดเสียงใน 1 ชม.</t>
  </si>
  <si>
    <t>G19</t>
  </si>
  <si>
    <t>G21</t>
  </si>
  <si>
    <t>ซึ่งได้ตัดเสียงสิ่งแวดล้อมอื่นๆ ออกแล้ว และปรับค่ากรณีวัดเสียงในพื้นที่เงียบสงบ หรือแหล่งกำเนิดเกิดเสียงเวลากลางคืน</t>
  </si>
  <si>
    <t xml:space="preserve">ส่วนเสียงและความสั่นสะเทือน </t>
  </si>
  <si>
    <t>โทร. 0 2298 2323 - 6  อีเมล noise@pcd.go.th</t>
  </si>
  <si>
    <t>กองจัดการคุณภาพอากาศและเสียง กรมควบคุมมลพิษ</t>
  </si>
  <si>
    <t>1.2 ใส่ข้อมูลระยะเวลา (หน่วย นาที) ที่ตรวจวัดเสียงของแหล่งกำเนิด ในเซล</t>
  </si>
  <si>
    <t xml:space="preserve"> </t>
  </si>
  <si>
    <t>ธันวาคม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</si>
</sst>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TH SarabunPSK"/>
      <family val="2"/>
    </font>
    <font>
      <vertAlign val="subscript"/>
      <sz val="14"/>
      <color theme="1"/>
      <name val="TH SarabunPSK"/>
      <family val="2"/>
    </font>
    <font>
      <b/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theme="0"/>
      <name val="TH SarabunPSK"/>
      <family val="2"/>
    </font>
    <font>
      <sz val="10"/>
      <name val="Arial"/>
      <family val="2"/>
    </font>
    <font>
      <b/>
      <sz val="14"/>
      <color rgb="FF0000CC"/>
      <name val="TH SarabunPSK"/>
      <family val="2"/>
    </font>
    <font>
      <b/>
      <sz val="14"/>
      <color rgb="FFC00000"/>
      <name val="TH SarabunPSK"/>
      <family val="2"/>
    </font>
    <font>
      <b/>
      <sz val="14"/>
      <color theme="7" tint="-0.249977111117893"/>
      <name val="TH SarabunPSK"/>
      <family val="2"/>
    </font>
    <font>
      <b/>
      <vertAlign val="subscript"/>
      <sz val="14"/>
      <color theme="1"/>
      <name val="TH SarabunPSK"/>
      <family val="2"/>
    </font>
    <font>
      <b/>
      <sz val="14"/>
      <color theme="6" tint="-0.249977111117893"/>
      <name val="TH SarabunPSK"/>
      <family val="2"/>
    </font>
    <font>
      <sz val="14"/>
      <color rgb="FF0000CC"/>
      <name val="TH SarabunPSK"/>
      <family val="2"/>
    </font>
    <font>
      <b/>
      <vertAlign val="subscript"/>
      <sz val="14"/>
      <name val="TH SarabunPSK"/>
      <family val="2"/>
    </font>
    <font>
      <u/>
      <sz val="14"/>
      <color theme="1"/>
      <name val="TH SarabunPSK"/>
      <family val="2"/>
    </font>
    <font>
      <vertAlign val="subscript"/>
      <sz val="14"/>
      <color rgb="FF0000CC"/>
      <name val="TH SarabunPSK"/>
      <family val="2"/>
    </font>
    <font>
      <b/>
      <sz val="16"/>
      <color rgb="FFC00000"/>
      <name val="TH SarabunPSK"/>
      <family val="2"/>
    </font>
    <font>
      <sz val="12"/>
      <color theme="0" tint="-0.499984740745262"/>
      <name val="TH SarabunPSK"/>
      <family val="2"/>
    </font>
    <font>
      <sz val="11"/>
      <color theme="0" tint="-0.499984740745262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43" fontId="6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0" xfId="0" applyFont="1"/>
    <xf numFmtId="0" fontId="5" fillId="2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7" fillId="0" borderId="0" xfId="0" applyFont="1"/>
    <xf numFmtId="0" fontId="1" fillId="0" borderId="0" xfId="0" applyFont="1" applyAlignment="1">
      <alignment vertical="top"/>
    </xf>
    <xf numFmtId="0" fontId="1" fillId="4" borderId="0" xfId="0" applyFont="1" applyFill="1" applyAlignment="1">
      <alignment horizontal="center" vertical="top"/>
    </xf>
    <xf numFmtId="0" fontId="1" fillId="0" borderId="2" xfId="0" applyFont="1" applyBorder="1"/>
    <xf numFmtId="0" fontId="1" fillId="0" borderId="2" xfId="0" applyFont="1" applyBorder="1" applyAlignment="1">
      <alignment vertical="top"/>
    </xf>
    <xf numFmtId="0" fontId="8" fillId="0" borderId="2" xfId="0" applyFont="1" applyBorder="1"/>
    <xf numFmtId="2" fontId="8" fillId="0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4" borderId="0" xfId="0" applyFont="1" applyFill="1" applyAlignment="1">
      <alignment horizontal="center"/>
    </xf>
    <xf numFmtId="0" fontId="9" fillId="4" borderId="0" xfId="0" applyFont="1" applyFill="1" applyAlignment="1">
      <alignment horizontal="center"/>
    </xf>
    <xf numFmtId="2" fontId="3" fillId="0" borderId="0" xfId="0" applyNumberFormat="1" applyFont="1" applyAlignment="1">
      <alignment horizontal="center"/>
    </xf>
    <xf numFmtId="0" fontId="8" fillId="0" borderId="0" xfId="0" applyFont="1"/>
    <xf numFmtId="0" fontId="3" fillId="4" borderId="0" xfId="0" applyFont="1" applyFill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3" fillId="5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" fillId="8" borderId="0" xfId="0" applyFont="1" applyFill="1" applyAlignment="1">
      <alignment horizontal="center"/>
    </xf>
    <xf numFmtId="164" fontId="7" fillId="4" borderId="0" xfId="0" applyNumberFormat="1" applyFont="1" applyFill="1" applyAlignment="1">
      <alignment horizontal="center"/>
    </xf>
    <xf numFmtId="164" fontId="9" fillId="4" borderId="0" xfId="0" applyNumberFormat="1" applyFont="1" applyFill="1" applyAlignment="1">
      <alignment horizontal="center"/>
    </xf>
    <xf numFmtId="164" fontId="11" fillId="4" borderId="0" xfId="0" applyNumberFormat="1" applyFont="1" applyFill="1" applyAlignment="1">
      <alignment horizontal="center"/>
    </xf>
    <xf numFmtId="1" fontId="7" fillId="4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left"/>
    </xf>
    <xf numFmtId="164" fontId="1" fillId="4" borderId="1" xfId="0" applyNumberFormat="1" applyFont="1" applyFill="1" applyBorder="1" applyAlignment="1">
      <alignment horizontal="center"/>
    </xf>
    <xf numFmtId="164" fontId="3" fillId="4" borderId="0" xfId="0" applyNumberFormat="1" applyFont="1" applyFill="1" applyAlignment="1">
      <alignment horizontal="center"/>
    </xf>
    <xf numFmtId="0" fontId="3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2" fontId="17" fillId="0" borderId="0" xfId="0" applyNumberFormat="1" applyFont="1"/>
    <xf numFmtId="43" fontId="18" fillId="0" borderId="1" xfId="2" applyNumberFormat="1" applyFont="1" applyBorder="1" applyAlignment="1">
      <alignment horizontal="center"/>
    </xf>
    <xf numFmtId="43" fontId="18" fillId="0" borderId="1" xfId="0" applyNumberFormat="1" applyFont="1" applyBorder="1"/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326571</xdr:colOff>
      <xdr:row>7</xdr:row>
      <xdr:rowOff>47329</xdr:rowOff>
    </xdr:from>
    <xdr:to>
      <xdr:col>11</xdr:col>
      <xdr:colOff>0</xdr:colOff>
      <xdr:row>9</xdr:row>
      <xdr:rowOff>11367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8621" y="1751180"/>
          <a:ext cx="2707230" cy="3048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364434</xdr:colOff>
      <xdr:row>9</xdr:row>
      <xdr:rowOff>47330</xdr:rowOff>
    </xdr:from>
    <xdr:to>
      <xdr:col>10</xdr:col>
      <xdr:colOff>828261</xdr:colOff>
      <xdr:row>11</xdr:row>
      <xdr:rowOff>11367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50831" y="2058820"/>
          <a:ext cx="2745094" cy="3048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914400</xdr:colOff>
      <xdr:row>10</xdr:row>
      <xdr:rowOff>244930</xdr:rowOff>
    </xdr:from>
    <xdr:to>
      <xdr:col>14</xdr:col>
      <xdr:colOff>16329</xdr:colOff>
      <xdr:row>11</xdr:row>
      <xdr:rowOff>272558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25743" y="2977244"/>
          <a:ext cx="2492829" cy="299771"/>
        </a:xfrm>
        <a:prstGeom prst="rect">
          <a:avLst/>
        </a:prstGeom>
      </xdr:spPr>
    </xdr:pic>
    <xdr:clientData/>
  </xdr:twoCellAnchor>
  <xdr:twoCellAnchor editAs="oneCell">
    <xdr:from>
      <xdr:col>10</xdr:col>
      <xdr:colOff>914399</xdr:colOff>
      <xdr:row>15</xdr:row>
      <xdr:rowOff>21772</xdr:rowOff>
    </xdr:from>
    <xdr:to>
      <xdr:col>14</xdr:col>
      <xdr:colOff>562701</xdr:colOff>
      <xdr:row>16</xdr:row>
      <xdr:rowOff>185067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25742" y="3902529"/>
          <a:ext cx="3039202" cy="3374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343372</xdr:colOff>
      <xdr:row>7</xdr:row>
      <xdr:rowOff>37863</xdr:rowOff>
    </xdr:from>
    <xdr:to>
      <xdr:col>10</xdr:col>
      <xdr:colOff>551622</xdr:colOff>
      <xdr:row>9</xdr:row>
      <xdr:rowOff>1901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9086" y="1730592"/>
          <a:ext cx="2706520" cy="3014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showGridLines="0" workbookViewId="0">
      <selection activeCell="C27" sqref="C27"/>
    </sheetView>
  </sheetViews>
  <sheetFormatPr defaultRowHeight="21.45" x14ac:dyDescent="0.85"/>
  <cols>
    <col min="1" max="1" width="7" style="7" customWidth="1"/>
    <col min="2" max="2" width="6.15234375" style="7" customWidth="1"/>
    <col min="3" max="3" width="74" style="7" customWidth="1"/>
    <col min="4" max="16384" width="9.23046875" style="7"/>
  </cols>
  <sheetData>
    <row r="1" spans="1:3" ht="24" x14ac:dyDescent="0.95">
      <c r="A1" s="48" t="s">
        <v>56</v>
      </c>
      <c r="B1" s="48"/>
      <c r="C1" s="48"/>
    </row>
    <row r="3" spans="1:3" x14ac:dyDescent="0.85">
      <c r="A3" s="33" t="s">
        <v>58</v>
      </c>
    </row>
    <row r="4" spans="1:3" x14ac:dyDescent="0.85">
      <c r="A4" s="33" t="s">
        <v>59</v>
      </c>
    </row>
    <row r="5" spans="1:3" x14ac:dyDescent="0.85">
      <c r="A5" s="34" t="s">
        <v>57</v>
      </c>
    </row>
    <row r="6" spans="1:3" x14ac:dyDescent="0.85">
      <c r="A6" s="35" t="s">
        <v>61</v>
      </c>
    </row>
    <row r="7" spans="1:3" x14ac:dyDescent="0.85">
      <c r="A7" s="35" t="s">
        <v>62</v>
      </c>
    </row>
    <row r="8" spans="1:3" x14ac:dyDescent="0.85">
      <c r="A8" s="35" t="s">
        <v>63</v>
      </c>
    </row>
    <row r="9" spans="1:3" x14ac:dyDescent="0.85">
      <c r="A9" s="35"/>
    </row>
    <row r="10" spans="1:3" x14ac:dyDescent="0.85">
      <c r="A10" s="7" t="s">
        <v>68</v>
      </c>
    </row>
    <row r="11" spans="1:3" x14ac:dyDescent="0.85">
      <c r="A11" s="7" t="s">
        <v>64</v>
      </c>
    </row>
    <row r="12" spans="1:3" x14ac:dyDescent="0.85">
      <c r="A12" s="7" t="s">
        <v>65</v>
      </c>
    </row>
    <row r="13" spans="1:3" x14ac:dyDescent="0.85">
      <c r="A13" s="7" t="s">
        <v>66</v>
      </c>
    </row>
    <row r="14" spans="1:3" x14ac:dyDescent="0.85">
      <c r="A14" s="7" t="s">
        <v>67</v>
      </c>
    </row>
    <row r="16" spans="1:3" x14ac:dyDescent="0.85">
      <c r="A16" s="7" t="s">
        <v>69</v>
      </c>
    </row>
    <row r="17" spans="1:3" x14ac:dyDescent="0.85">
      <c r="A17" s="7" t="s">
        <v>60</v>
      </c>
      <c r="B17" s="36">
        <v>5.0999999999999996</v>
      </c>
      <c r="C17" s="7" t="s">
        <v>70</v>
      </c>
    </row>
    <row r="18" spans="1:3" x14ac:dyDescent="0.85">
      <c r="A18" s="7" t="s">
        <v>60</v>
      </c>
      <c r="B18" s="37">
        <v>5.2</v>
      </c>
      <c r="C18" s="7" t="s">
        <v>72</v>
      </c>
    </row>
    <row r="19" spans="1:3" x14ac:dyDescent="0.85">
      <c r="A19" s="7" t="s">
        <v>60</v>
      </c>
      <c r="B19" s="38">
        <v>5.3</v>
      </c>
      <c r="C19" s="7" t="s">
        <v>73</v>
      </c>
    </row>
    <row r="20" spans="1:3" x14ac:dyDescent="0.85">
      <c r="A20" s="7" t="s">
        <v>60</v>
      </c>
      <c r="B20" s="39">
        <v>5.4</v>
      </c>
      <c r="C20" s="7" t="s">
        <v>71</v>
      </c>
    </row>
    <row r="22" spans="1:3" x14ac:dyDescent="0.85">
      <c r="C22" s="47" t="s">
        <v>80</v>
      </c>
    </row>
    <row r="23" spans="1:3" x14ac:dyDescent="0.85">
      <c r="C23" s="47" t="s">
        <v>82</v>
      </c>
    </row>
    <row r="24" spans="1:3" x14ac:dyDescent="0.85">
      <c r="C24" s="47" t="s">
        <v>81</v>
      </c>
    </row>
    <row r="25" spans="1:3" x14ac:dyDescent="0.85">
      <c r="C25" s="47" t="s">
        <v>85</v>
      </c>
    </row>
  </sheetData>
  <mergeCells count="1">
    <mergeCell ref="A1:C1"/>
  </mergeCells>
  <pageMargins left="0.7" right="0.45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L21"/>
  <sheetViews>
    <sheetView showGridLines="0" zoomScale="115" zoomScaleNormal="115" workbookViewId="0">
      <selection activeCell="B8" sqref="B8"/>
    </sheetView>
  </sheetViews>
  <sheetFormatPr defaultRowHeight="21.45" x14ac:dyDescent="0.85"/>
  <cols>
    <col min="1" max="1" width="52.3828125" style="1" bestFit="1" customWidth="1"/>
    <col min="2" max="2" width="9.23046875" style="1"/>
    <col min="3" max="3" width="1.84375" style="1" customWidth="1"/>
    <col min="4" max="4" width="20.921875" style="1" customWidth="1"/>
    <col min="5" max="6" width="7.61328125" style="1" customWidth="1"/>
    <col min="7" max="7" width="9.23046875" style="1"/>
    <col min="8" max="8" width="7.53515625" style="1" customWidth="1"/>
    <col min="9" max="9" width="7.61328125" style="1" customWidth="1"/>
    <col min="10" max="16384" width="9.23046875" style="1"/>
  </cols>
  <sheetData>
    <row r="1" spans="1:12" x14ac:dyDescent="0.85">
      <c r="A1" s="7" t="s">
        <v>24</v>
      </c>
    </row>
    <row r="2" spans="1:12" x14ac:dyDescent="0.85">
      <c r="F2" s="1" t="s">
        <v>84</v>
      </c>
    </row>
    <row r="3" spans="1:12" x14ac:dyDescent="0.85">
      <c r="A3" s="14" t="s">
        <v>0</v>
      </c>
      <c r="D3" s="19" t="s">
        <v>32</v>
      </c>
    </row>
    <row r="4" spans="1:12" x14ac:dyDescent="0.85">
      <c r="D4" s="17"/>
    </row>
    <row r="5" spans="1:12" ht="22.3" x14ac:dyDescent="0.9">
      <c r="A5" s="1" t="s">
        <v>2</v>
      </c>
      <c r="B5" s="40">
        <v>60</v>
      </c>
      <c r="D5" s="17" t="s">
        <v>8</v>
      </c>
      <c r="F5" s="23" t="s">
        <v>9</v>
      </c>
    </row>
    <row r="6" spans="1:12" ht="3" customHeight="1" x14ac:dyDescent="0.85">
      <c r="B6" s="2"/>
      <c r="D6" s="17"/>
    </row>
    <row r="7" spans="1:12" ht="22.3" x14ac:dyDescent="0.9">
      <c r="A7" s="1" t="s">
        <v>1</v>
      </c>
      <c r="B7" s="41">
        <v>55</v>
      </c>
      <c r="D7" s="17" t="s">
        <v>10</v>
      </c>
      <c r="H7" s="24" t="s">
        <v>11</v>
      </c>
    </row>
    <row r="8" spans="1:12" ht="4.3" customHeight="1" x14ac:dyDescent="0.85">
      <c r="D8" s="17"/>
    </row>
    <row r="9" spans="1:12" ht="22.3" x14ac:dyDescent="0.9">
      <c r="A9" s="7" t="s">
        <v>20</v>
      </c>
      <c r="B9" s="25">
        <f>10*(LOG10((10^(0.1*B5))-(10^(0.1*B7))))</f>
        <v>58.349114613732304</v>
      </c>
      <c r="D9" s="17" t="s">
        <v>16</v>
      </c>
      <c r="E9" s="22" t="s">
        <v>17</v>
      </c>
      <c r="F9" s="1" t="s">
        <v>15</v>
      </c>
      <c r="L9" s="1" t="s">
        <v>33</v>
      </c>
    </row>
    <row r="10" spans="1:12" ht="5.6" customHeight="1" x14ac:dyDescent="0.85">
      <c r="A10" s="7"/>
      <c r="B10" s="25"/>
      <c r="D10" s="17"/>
      <c r="E10" s="22"/>
    </row>
    <row r="11" spans="1:12" ht="42.9" x14ac:dyDescent="0.85">
      <c r="A11" s="4" t="s">
        <v>19</v>
      </c>
      <c r="B11" s="27">
        <v>0</v>
      </c>
      <c r="D11" s="18" t="s">
        <v>12</v>
      </c>
      <c r="E11" s="16" t="s">
        <v>30</v>
      </c>
      <c r="F11" s="15" t="s">
        <v>13</v>
      </c>
      <c r="G11" s="15"/>
      <c r="H11" s="15"/>
      <c r="I11" s="15"/>
    </row>
    <row r="12" spans="1:12" ht="2.6" customHeight="1" x14ac:dyDescent="0.85">
      <c r="D12" s="17"/>
      <c r="F12" s="1" t="s">
        <v>7</v>
      </c>
    </row>
    <row r="13" spans="1:12" x14ac:dyDescent="0.85">
      <c r="A13" s="26" t="s">
        <v>21</v>
      </c>
      <c r="B13" s="20">
        <f>B9+B11</f>
        <v>58.349114613732304</v>
      </c>
      <c r="D13" s="17" t="s">
        <v>16</v>
      </c>
      <c r="E13" s="21" t="s">
        <v>38</v>
      </c>
      <c r="F13" s="1" t="s">
        <v>18</v>
      </c>
    </row>
    <row r="14" spans="1:12" ht="2.6" customHeight="1" x14ac:dyDescent="0.85">
      <c r="D14" s="17"/>
    </row>
    <row r="15" spans="1:12" ht="22.3" x14ac:dyDescent="0.9">
      <c r="A15" s="1" t="s">
        <v>22</v>
      </c>
      <c r="B15" s="42">
        <v>55</v>
      </c>
      <c r="D15" s="17" t="s">
        <v>14</v>
      </c>
      <c r="I15" s="28" t="s">
        <v>31</v>
      </c>
    </row>
    <row r="16" spans="1:12" ht="2.15" customHeight="1" x14ac:dyDescent="0.85">
      <c r="D16" s="17"/>
    </row>
    <row r="17" spans="1:4" x14ac:dyDescent="0.85">
      <c r="A17" s="8" t="s">
        <v>23</v>
      </c>
      <c r="B17" s="13">
        <f>B13-B15</f>
        <v>3.3491146137323042</v>
      </c>
      <c r="D17" s="17"/>
    </row>
    <row r="18" spans="1:4" x14ac:dyDescent="0.85">
      <c r="D18" s="17"/>
    </row>
    <row r="19" spans="1:4" x14ac:dyDescent="0.85">
      <c r="A19" s="1" t="s">
        <v>25</v>
      </c>
      <c r="D19" s="17"/>
    </row>
    <row r="20" spans="1:4" x14ac:dyDescent="0.85">
      <c r="A20" s="1" t="s">
        <v>26</v>
      </c>
    </row>
    <row r="21" spans="1:4" x14ac:dyDescent="0.85">
      <c r="A21" s="1" t="s">
        <v>55</v>
      </c>
    </row>
  </sheetData>
  <pageMargins left="0.7" right="0.45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M23"/>
  <sheetViews>
    <sheetView showGridLines="0" zoomScale="115" zoomScaleNormal="115" workbookViewId="0">
      <selection activeCell="B11" sqref="B11"/>
    </sheetView>
  </sheetViews>
  <sheetFormatPr defaultRowHeight="21.45" x14ac:dyDescent="0.85"/>
  <cols>
    <col min="1" max="1" width="50" style="1" bestFit="1" customWidth="1"/>
    <col min="2" max="2" width="9.23046875" style="1"/>
    <col min="3" max="3" width="1" style="1" customWidth="1"/>
    <col min="4" max="4" width="21.69140625" style="1" customWidth="1"/>
    <col min="5" max="6" width="7.69140625" style="1" customWidth="1"/>
    <col min="7" max="7" width="9.23046875" style="1"/>
    <col min="8" max="9" width="7.69140625" style="1" customWidth="1"/>
    <col min="10" max="10" width="7.61328125" style="1" customWidth="1"/>
    <col min="11" max="11" width="11.84375" style="1" customWidth="1"/>
    <col min="12" max="16384" width="9.23046875" style="1"/>
  </cols>
  <sheetData>
    <row r="1" spans="1:13" x14ac:dyDescent="0.85">
      <c r="A1" s="7" t="s">
        <v>24</v>
      </c>
    </row>
    <row r="3" spans="1:13" x14ac:dyDescent="0.85">
      <c r="A3" s="14" t="s">
        <v>3</v>
      </c>
      <c r="D3" s="19" t="s">
        <v>32</v>
      </c>
    </row>
    <row r="4" spans="1:13" x14ac:dyDescent="0.85">
      <c r="D4" s="17"/>
      <c r="M4" s="5"/>
    </row>
    <row r="5" spans="1:13" ht="22.3" x14ac:dyDescent="0.9">
      <c r="A5" s="1" t="s">
        <v>4</v>
      </c>
      <c r="B5" s="40">
        <v>65</v>
      </c>
      <c r="D5" s="17" t="s">
        <v>29</v>
      </c>
      <c r="J5" s="23" t="s">
        <v>9</v>
      </c>
    </row>
    <row r="6" spans="1:13" s="5" customFormat="1" ht="2.6" customHeight="1" x14ac:dyDescent="0.85">
      <c r="B6" s="6"/>
      <c r="D6" s="17"/>
      <c r="E6" s="1"/>
      <c r="F6" s="1"/>
      <c r="G6" s="1"/>
      <c r="H6" s="1"/>
      <c r="I6" s="1"/>
      <c r="J6" s="1"/>
      <c r="K6" s="1"/>
      <c r="L6" s="1"/>
      <c r="M6" s="1"/>
    </row>
    <row r="7" spans="1:13" x14ac:dyDescent="0.85">
      <c r="A7" s="1" t="s">
        <v>27</v>
      </c>
      <c r="B7" s="43">
        <v>50</v>
      </c>
      <c r="D7" s="17" t="s">
        <v>83</v>
      </c>
      <c r="I7" s="23" t="s">
        <v>11</v>
      </c>
    </row>
    <row r="8" spans="1:13" ht="3" customHeight="1" x14ac:dyDescent="0.85">
      <c r="B8" s="2"/>
      <c r="D8" s="17"/>
    </row>
    <row r="9" spans="1:13" ht="22.3" x14ac:dyDescent="0.9">
      <c r="A9" s="1" t="s">
        <v>1</v>
      </c>
      <c r="B9" s="41">
        <v>55</v>
      </c>
      <c r="D9" s="17" t="s">
        <v>10</v>
      </c>
      <c r="H9" s="24" t="s">
        <v>74</v>
      </c>
    </row>
    <row r="10" spans="1:13" ht="4.3" customHeight="1" x14ac:dyDescent="0.85">
      <c r="D10" s="17"/>
    </row>
    <row r="11" spans="1:13" ht="22.3" x14ac:dyDescent="0.9">
      <c r="A11" s="7" t="s">
        <v>20</v>
      </c>
      <c r="B11" s="25">
        <f>(10*(LOG10((10^(0.1*B5))-(10^(0.1*B9)))))+(10*(LOG10(B7/60)))</f>
        <v>63.750612633917015</v>
      </c>
      <c r="D11" s="17" t="s">
        <v>16</v>
      </c>
      <c r="E11" s="22" t="s">
        <v>30</v>
      </c>
      <c r="F11" s="1" t="s">
        <v>15</v>
      </c>
      <c r="L11" s="1" t="s">
        <v>33</v>
      </c>
    </row>
    <row r="12" spans="1:13" ht="3" customHeight="1" x14ac:dyDescent="0.85">
      <c r="A12" s="7"/>
      <c r="B12" s="25"/>
      <c r="D12" s="17"/>
    </row>
    <row r="13" spans="1:13" ht="42.9" x14ac:dyDescent="0.85">
      <c r="A13" s="4" t="s">
        <v>19</v>
      </c>
      <c r="B13" s="27">
        <v>0</v>
      </c>
      <c r="D13" s="18" t="s">
        <v>12</v>
      </c>
      <c r="E13" s="16" t="s">
        <v>38</v>
      </c>
      <c r="F13" s="15" t="s">
        <v>13</v>
      </c>
    </row>
    <row r="14" spans="1:13" ht="2.6" customHeight="1" x14ac:dyDescent="0.85">
      <c r="D14" s="17"/>
    </row>
    <row r="15" spans="1:13" x14ac:dyDescent="0.85">
      <c r="A15" s="26" t="s">
        <v>28</v>
      </c>
      <c r="B15" s="20">
        <f>B11+B13</f>
        <v>63.750612633917015</v>
      </c>
      <c r="D15" s="17" t="s">
        <v>16</v>
      </c>
      <c r="E15" s="21" t="s">
        <v>31</v>
      </c>
      <c r="F15" s="1" t="s">
        <v>18</v>
      </c>
    </row>
    <row r="16" spans="1:13" ht="2.6" customHeight="1" x14ac:dyDescent="0.85">
      <c r="D16" s="17"/>
    </row>
    <row r="17" spans="1:9" ht="22.3" x14ac:dyDescent="0.9">
      <c r="A17" s="1" t="s">
        <v>22</v>
      </c>
      <c r="B17" s="42">
        <v>55</v>
      </c>
      <c r="D17" s="17" t="s">
        <v>14</v>
      </c>
      <c r="I17" s="28" t="s">
        <v>75</v>
      </c>
    </row>
    <row r="18" spans="1:9" ht="2.15" customHeight="1" x14ac:dyDescent="0.85">
      <c r="D18" s="17"/>
    </row>
    <row r="19" spans="1:9" x14ac:dyDescent="0.85">
      <c r="A19" s="8" t="s">
        <v>23</v>
      </c>
      <c r="B19" s="13">
        <f>B15-B17</f>
        <v>8.7506126339170152</v>
      </c>
      <c r="D19" s="17"/>
    </row>
    <row r="20" spans="1:9" x14ac:dyDescent="0.85">
      <c r="D20" s="17"/>
    </row>
    <row r="21" spans="1:9" x14ac:dyDescent="0.85">
      <c r="A21" s="1" t="s">
        <v>25</v>
      </c>
      <c r="D21" s="17"/>
    </row>
    <row r="22" spans="1:9" x14ac:dyDescent="0.85">
      <c r="A22" s="1" t="s">
        <v>26</v>
      </c>
      <c r="D22" s="17"/>
    </row>
    <row r="23" spans="1:9" x14ac:dyDescent="0.85">
      <c r="A23" s="1" t="s">
        <v>55</v>
      </c>
      <c r="D23" s="17"/>
    </row>
  </sheetData>
  <pageMargins left="0.7" right="0.45" top="0.75" bottom="0.75" header="0.3" footer="0.3"/>
  <pageSetup paperSize="9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P29"/>
  <sheetViews>
    <sheetView showGridLines="0" tabSelected="1" topLeftCell="A7" zoomScale="130" zoomScaleNormal="130" workbookViewId="0">
      <selection activeCell="C12" sqref="C12"/>
    </sheetView>
  </sheetViews>
  <sheetFormatPr defaultRowHeight="21.45" x14ac:dyDescent="0.85"/>
  <cols>
    <col min="1" max="1" width="4.3046875" style="1" customWidth="1"/>
    <col min="2" max="2" width="18.07421875" style="1" bestFit="1" customWidth="1"/>
    <col min="3" max="3" width="15" style="1" bestFit="1" customWidth="1"/>
    <col min="4" max="4" width="10.3046875" style="1" customWidth="1"/>
    <col min="5" max="5" width="0.61328125" style="1" customWidth="1"/>
    <col min="6" max="6" width="42.07421875" style="1" bestFit="1" customWidth="1"/>
    <col min="7" max="7" width="9.23046875" style="1"/>
    <col min="8" max="8" width="1.3828125" style="1" customWidth="1"/>
    <col min="9" max="9" width="21.15234375" style="1" customWidth="1"/>
    <col min="10" max="10" width="6.61328125" style="1" customWidth="1"/>
    <col min="11" max="11" width="15.53515625" style="1" customWidth="1"/>
    <col min="12" max="12" width="9.15234375" style="1" customWidth="1"/>
    <col min="13" max="13" width="9.23046875" style="1"/>
    <col min="14" max="14" width="14" style="1" customWidth="1"/>
    <col min="15" max="16384" width="9.23046875" style="1"/>
  </cols>
  <sheetData>
    <row r="1" spans="1:15" x14ac:dyDescent="0.85">
      <c r="A1" s="7" t="s">
        <v>24</v>
      </c>
    </row>
    <row r="3" spans="1:15" x14ac:dyDescent="0.85">
      <c r="A3" s="14" t="s">
        <v>6</v>
      </c>
      <c r="I3" s="19" t="s">
        <v>32</v>
      </c>
    </row>
    <row r="4" spans="1:15" x14ac:dyDescent="0.85">
      <c r="I4" s="17" t="s">
        <v>50</v>
      </c>
    </row>
    <row r="5" spans="1:15" ht="22.3" x14ac:dyDescent="0.9">
      <c r="A5" s="9" t="s">
        <v>42</v>
      </c>
      <c r="B5" s="32" t="s">
        <v>46</v>
      </c>
      <c r="C5" s="32" t="s">
        <v>48</v>
      </c>
      <c r="D5" s="10"/>
      <c r="I5" s="17" t="s">
        <v>47</v>
      </c>
    </row>
    <row r="6" spans="1:15" x14ac:dyDescent="0.85">
      <c r="A6" s="11">
        <v>1</v>
      </c>
      <c r="B6" s="29">
        <v>30</v>
      </c>
      <c r="C6" s="45">
        <v>65</v>
      </c>
      <c r="D6" s="50">
        <f>B6*(10^(0.1*C6))</f>
        <v>94868329.80505155</v>
      </c>
      <c r="I6" s="17" t="s">
        <v>43</v>
      </c>
    </row>
    <row r="7" spans="1:15" x14ac:dyDescent="0.85">
      <c r="A7" s="11">
        <v>2</v>
      </c>
      <c r="B7" s="29">
        <v>10</v>
      </c>
      <c r="C7" s="45">
        <v>65</v>
      </c>
      <c r="D7" s="50">
        <f t="shared" ref="D7:D12" si="0">B7*(10^(0.1*C7))</f>
        <v>31622776.601683851</v>
      </c>
      <c r="I7" s="17"/>
      <c r="J7" s="9" t="s">
        <v>42</v>
      </c>
      <c r="K7" s="32" t="s">
        <v>45</v>
      </c>
      <c r="L7" s="32" t="s">
        <v>44</v>
      </c>
    </row>
    <row r="8" spans="1:15" x14ac:dyDescent="0.85">
      <c r="A8" s="11">
        <v>3</v>
      </c>
      <c r="B8" s="29"/>
      <c r="C8" s="45"/>
      <c r="D8" s="50">
        <f t="shared" si="0"/>
        <v>0</v>
      </c>
      <c r="I8" s="17"/>
      <c r="J8" s="11">
        <v>1</v>
      </c>
      <c r="K8" s="29">
        <v>17</v>
      </c>
      <c r="L8" s="29">
        <v>65.599999999999994</v>
      </c>
    </row>
    <row r="9" spans="1:15" x14ac:dyDescent="0.85">
      <c r="A9" s="11">
        <v>4</v>
      </c>
      <c r="B9" s="29"/>
      <c r="C9" s="45"/>
      <c r="D9" s="50">
        <f t="shared" si="0"/>
        <v>0</v>
      </c>
      <c r="I9" s="17"/>
      <c r="J9" s="11">
        <v>2</v>
      </c>
      <c r="K9" s="29">
        <v>12</v>
      </c>
      <c r="L9" s="45">
        <v>67</v>
      </c>
    </row>
    <row r="10" spans="1:15" x14ac:dyDescent="0.85">
      <c r="A10" s="11">
        <v>5</v>
      </c>
      <c r="B10" s="29"/>
      <c r="C10" s="45"/>
      <c r="D10" s="50">
        <f t="shared" si="0"/>
        <v>0</v>
      </c>
      <c r="I10" s="17"/>
      <c r="J10" s="11">
        <v>3</v>
      </c>
      <c r="K10" s="29"/>
      <c r="L10" s="29"/>
    </row>
    <row r="11" spans="1:15" x14ac:dyDescent="0.85">
      <c r="A11" s="11">
        <v>6</v>
      </c>
      <c r="B11" s="29"/>
      <c r="C11" s="45"/>
      <c r="D11" s="50">
        <f t="shared" si="0"/>
        <v>0</v>
      </c>
      <c r="I11" s="17"/>
    </row>
    <row r="12" spans="1:15" ht="22.3" x14ac:dyDescent="0.9">
      <c r="A12" s="11">
        <v>7</v>
      </c>
      <c r="B12" s="29"/>
      <c r="C12" s="45"/>
      <c r="D12" s="50">
        <f t="shared" si="0"/>
        <v>0</v>
      </c>
      <c r="F12" s="1" t="s">
        <v>4</v>
      </c>
      <c r="G12" s="44">
        <f>10*(LOG10((1/B13)*D13))</f>
        <v>65.000000000000014</v>
      </c>
      <c r="I12" s="17" t="s">
        <v>16</v>
      </c>
      <c r="J12" s="22" t="s">
        <v>49</v>
      </c>
      <c r="K12" s="1" t="s">
        <v>15</v>
      </c>
      <c r="O12" s="1" t="s">
        <v>76</v>
      </c>
    </row>
    <row r="13" spans="1:15" x14ac:dyDescent="0.85">
      <c r="A13" s="11" t="s">
        <v>5</v>
      </c>
      <c r="B13" s="11">
        <f>SUM(B6:B12)</f>
        <v>40</v>
      </c>
      <c r="C13" s="12"/>
      <c r="D13" s="51">
        <f>SUM(D6:D12)</f>
        <v>126491106.40673541</v>
      </c>
      <c r="F13" s="1" t="s">
        <v>40</v>
      </c>
      <c r="G13" s="6">
        <f>B13</f>
        <v>40</v>
      </c>
      <c r="I13" s="17"/>
    </row>
    <row r="14" spans="1:15" ht="3" customHeight="1" x14ac:dyDescent="0.85">
      <c r="H14" s="2"/>
      <c r="I14" s="17"/>
    </row>
    <row r="15" spans="1:15" ht="23.15" customHeight="1" x14ac:dyDescent="0.9">
      <c r="F15" s="1" t="s">
        <v>1</v>
      </c>
      <c r="G15" s="41">
        <v>55</v>
      </c>
      <c r="I15" s="17" t="s">
        <v>10</v>
      </c>
      <c r="L15" s="24" t="s">
        <v>51</v>
      </c>
    </row>
    <row r="16" spans="1:15" ht="13.75" customHeight="1" x14ac:dyDescent="0.85">
      <c r="G16" s="49">
        <f>10*(LOG10(G13/60))</f>
        <v>-1.7609125905568126</v>
      </c>
      <c r="I16" s="17"/>
    </row>
    <row r="17" spans="1:16" ht="22.3" x14ac:dyDescent="0.9">
      <c r="F17" s="30" t="s">
        <v>39</v>
      </c>
      <c r="G17" s="31">
        <f>(10*(LOG10((10^(0.1*$G$12))-((10^(0.1*$G$15))))))+G16</f>
        <v>62.781512503836467</v>
      </c>
      <c r="I17" s="17" t="s">
        <v>16</v>
      </c>
      <c r="J17" s="22" t="s">
        <v>52</v>
      </c>
      <c r="K17" s="1" t="s">
        <v>15</v>
      </c>
      <c r="P17" s="1" t="s">
        <v>53</v>
      </c>
    </row>
    <row r="18" spans="1:16" ht="4.3" customHeight="1" x14ac:dyDescent="0.85">
      <c r="F18" s="30"/>
      <c r="G18" s="31"/>
      <c r="I18" s="17"/>
      <c r="J18" s="22"/>
    </row>
    <row r="19" spans="1:16" ht="42.9" x14ac:dyDescent="0.85">
      <c r="B19" s="1" t="s">
        <v>84</v>
      </c>
      <c r="F19" s="4" t="s">
        <v>19</v>
      </c>
      <c r="G19" s="27">
        <v>0</v>
      </c>
      <c r="I19" s="18" t="s">
        <v>12</v>
      </c>
      <c r="J19" s="27" t="s">
        <v>77</v>
      </c>
      <c r="K19" s="15" t="s">
        <v>13</v>
      </c>
    </row>
    <row r="20" spans="1:16" ht="2.6" customHeight="1" x14ac:dyDescent="0.85">
      <c r="I20" s="17"/>
    </row>
    <row r="21" spans="1:16" x14ac:dyDescent="0.85">
      <c r="F21" s="26" t="s">
        <v>41</v>
      </c>
      <c r="G21" s="20">
        <f>G17+G19</f>
        <v>62.781512503836467</v>
      </c>
      <c r="I21" s="17" t="s">
        <v>16</v>
      </c>
      <c r="J21" s="21" t="s">
        <v>78</v>
      </c>
      <c r="K21" s="1" t="s">
        <v>18</v>
      </c>
    </row>
    <row r="22" spans="1:16" ht="2.6" customHeight="1" x14ac:dyDescent="0.85">
      <c r="I22" s="17"/>
    </row>
    <row r="23" spans="1:16" ht="22.3" x14ac:dyDescent="0.9">
      <c r="F23" s="1" t="s">
        <v>22</v>
      </c>
      <c r="G23" s="46">
        <v>55</v>
      </c>
      <c r="I23" s="17" t="s">
        <v>14</v>
      </c>
      <c r="M23" s="28" t="s">
        <v>54</v>
      </c>
    </row>
    <row r="24" spans="1:16" ht="2.15" customHeight="1" x14ac:dyDescent="0.85">
      <c r="I24" s="17"/>
    </row>
    <row r="25" spans="1:16" x14ac:dyDescent="0.85">
      <c r="F25" s="8" t="s">
        <v>23</v>
      </c>
      <c r="G25" s="13">
        <f>G21-G23</f>
        <v>7.781512503836467</v>
      </c>
      <c r="I25" s="17"/>
    </row>
    <row r="26" spans="1:16" x14ac:dyDescent="0.85">
      <c r="I26" s="17"/>
    </row>
    <row r="27" spans="1:16" x14ac:dyDescent="0.85">
      <c r="A27" s="1" t="s">
        <v>25</v>
      </c>
      <c r="I27" s="17"/>
    </row>
    <row r="28" spans="1:16" x14ac:dyDescent="0.85">
      <c r="A28" s="1" t="s">
        <v>26</v>
      </c>
      <c r="F28" s="3"/>
      <c r="I28" s="17"/>
    </row>
    <row r="29" spans="1:16" x14ac:dyDescent="0.85">
      <c r="A29" s="1" t="s">
        <v>55</v>
      </c>
      <c r="I29" s="17"/>
    </row>
  </sheetData>
  <pageMargins left="0.7" right="0.45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L21"/>
  <sheetViews>
    <sheetView showGridLines="0" zoomScale="115" zoomScaleNormal="115" workbookViewId="0">
      <selection activeCell="B9" sqref="B9"/>
    </sheetView>
  </sheetViews>
  <sheetFormatPr defaultRowHeight="21.45" x14ac:dyDescent="0.85"/>
  <cols>
    <col min="1" max="1" width="46.15234375" style="1" customWidth="1"/>
    <col min="2" max="2" width="9.23046875" style="1"/>
    <col min="3" max="3" width="0.84375" style="1" customWidth="1"/>
    <col min="4" max="4" width="21.69140625" style="1" customWidth="1"/>
    <col min="5" max="6" width="7.69140625" style="1" customWidth="1"/>
    <col min="7" max="7" width="9.23046875" style="1"/>
    <col min="8" max="8" width="7.61328125" style="1" customWidth="1"/>
    <col min="9" max="16384" width="9.23046875" style="1"/>
  </cols>
  <sheetData>
    <row r="1" spans="1:12" x14ac:dyDescent="0.85">
      <c r="A1" s="7" t="s">
        <v>24</v>
      </c>
    </row>
    <row r="3" spans="1:12" x14ac:dyDescent="0.85">
      <c r="A3" s="14" t="s">
        <v>35</v>
      </c>
      <c r="D3" s="19" t="s">
        <v>32</v>
      </c>
    </row>
    <row r="4" spans="1:12" x14ac:dyDescent="0.85">
      <c r="A4" s="14" t="s">
        <v>36</v>
      </c>
      <c r="D4" s="17"/>
    </row>
    <row r="5" spans="1:12" ht="22.3" x14ac:dyDescent="0.9">
      <c r="A5" s="1" t="s">
        <v>2</v>
      </c>
      <c r="B5" s="46">
        <v>60</v>
      </c>
      <c r="D5" s="17" t="s">
        <v>37</v>
      </c>
      <c r="F5" s="23" t="s">
        <v>9</v>
      </c>
    </row>
    <row r="6" spans="1:12" ht="3" customHeight="1" x14ac:dyDescent="0.85">
      <c r="B6" s="2"/>
      <c r="D6" s="17"/>
    </row>
    <row r="7" spans="1:12" ht="22.3" x14ac:dyDescent="0.9">
      <c r="A7" s="1" t="s">
        <v>1</v>
      </c>
      <c r="B7" s="46">
        <v>55</v>
      </c>
      <c r="D7" s="17" t="s">
        <v>10</v>
      </c>
      <c r="H7" s="24" t="s">
        <v>11</v>
      </c>
    </row>
    <row r="8" spans="1:12" ht="4.3" customHeight="1" x14ac:dyDescent="0.85">
      <c r="D8" s="17"/>
    </row>
    <row r="9" spans="1:12" ht="22.3" x14ac:dyDescent="0.9">
      <c r="A9" s="1" t="s">
        <v>34</v>
      </c>
      <c r="B9" s="25">
        <f>(10*(LOG10((10^(0.1*B5))-(10^(0.1*B7)))))+3</f>
        <v>61.349114613732304</v>
      </c>
      <c r="D9" s="17" t="s">
        <v>16</v>
      </c>
      <c r="E9" s="22" t="s">
        <v>17</v>
      </c>
      <c r="F9" s="1" t="s">
        <v>15</v>
      </c>
      <c r="L9" s="1" t="s">
        <v>79</v>
      </c>
    </row>
    <row r="10" spans="1:12" ht="5.15" customHeight="1" x14ac:dyDescent="0.85">
      <c r="B10" s="25"/>
      <c r="D10" s="17"/>
      <c r="E10" s="22"/>
    </row>
    <row r="11" spans="1:12" ht="42.9" x14ac:dyDescent="0.85">
      <c r="A11" s="4" t="s">
        <v>19</v>
      </c>
      <c r="B11" s="27">
        <v>0</v>
      </c>
      <c r="D11" s="18" t="s">
        <v>12</v>
      </c>
      <c r="E11" s="27" t="s">
        <v>30</v>
      </c>
      <c r="F11" s="15" t="s">
        <v>13</v>
      </c>
    </row>
    <row r="12" spans="1:12" ht="2.6" customHeight="1" x14ac:dyDescent="0.85">
      <c r="D12" s="17"/>
    </row>
    <row r="13" spans="1:12" x14ac:dyDescent="0.85">
      <c r="A13" s="26" t="s">
        <v>21</v>
      </c>
      <c r="B13" s="20">
        <f>B9+B11</f>
        <v>61.349114613732304</v>
      </c>
      <c r="D13" s="17" t="s">
        <v>16</v>
      </c>
      <c r="E13" s="21" t="s">
        <v>38</v>
      </c>
      <c r="F13" s="1" t="s">
        <v>18</v>
      </c>
    </row>
    <row r="14" spans="1:12" ht="2.6" customHeight="1" x14ac:dyDescent="0.85">
      <c r="D14" s="17"/>
    </row>
    <row r="15" spans="1:12" ht="22.3" x14ac:dyDescent="0.9">
      <c r="A15" s="1" t="s">
        <v>22</v>
      </c>
      <c r="B15" s="46">
        <v>55</v>
      </c>
      <c r="D15" s="17" t="s">
        <v>14</v>
      </c>
      <c r="I15" s="28" t="s">
        <v>31</v>
      </c>
    </row>
    <row r="16" spans="1:12" ht="2.15" customHeight="1" x14ac:dyDescent="0.85">
      <c r="D16" s="17"/>
    </row>
    <row r="17" spans="1:4" x14ac:dyDescent="0.85">
      <c r="A17" s="8" t="s">
        <v>23</v>
      </c>
      <c r="B17" s="13">
        <f>B13-B15</f>
        <v>6.3491146137323042</v>
      </c>
      <c r="D17" s="17"/>
    </row>
    <row r="18" spans="1:4" x14ac:dyDescent="0.85">
      <c r="D18" s="17"/>
    </row>
    <row r="19" spans="1:4" x14ac:dyDescent="0.85">
      <c r="A19" s="1" t="s">
        <v>25</v>
      </c>
      <c r="D19" s="17"/>
    </row>
    <row r="20" spans="1:4" x14ac:dyDescent="0.85">
      <c r="A20" s="1" t="s">
        <v>26</v>
      </c>
      <c r="D20" s="17"/>
    </row>
    <row r="21" spans="1:4" x14ac:dyDescent="0.85">
      <c r="A21" s="1" t="s">
        <v>55</v>
      </c>
      <c r="D21" s="17"/>
    </row>
  </sheetData>
  <pageMargins left="0.7" right="0.45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บทนำ</vt:lpstr>
      <vt:lpstr>5.1</vt:lpstr>
      <vt:lpstr>5.2</vt:lpstr>
      <vt:lpstr>5.3</vt:lpstr>
      <vt:lpstr>5.4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2022-11-22T08:05:55Z</cp:lastPrinted>
  <dcterms:created xsi:type="dcterms:W3CDTF">2022-11-21T06:17:14Z</dcterms:created>
  <dcterms:modified xsi:type="dcterms:W3CDTF">2022-12-02T09:05:11Z</dcterms:modified>
</cp:coreProperties>
</file>